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4\"/>
    </mc:Choice>
  </mc:AlternateContent>
  <xr:revisionPtr revIDLastSave="0" documentId="13_ncr:1_{A502917A-9089-44DC-B5FE-40137477D7BF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C64" i="59"/>
  <c r="E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<sst xmlns="http://schemas.openxmlformats.org/spreadsheetml/2006/main" count="859" uniqueCount="603">
  <si>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</si>
  <si>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</si>
  <si>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</si>
  <si>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</si>
  <si>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</si>
  <si>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</si>
  <si>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</si>
  <si>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</si>
  <si>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</si>
  <si>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</si>
  <si>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</si>
  <si>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</si>
  <si>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</si>
  <si>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</si>
  <si>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</si>
  <si>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</si>
  <si>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</si>
  <si>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</si>
  <si>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</si>
  <si>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</si>
  <si>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</si>
  <si>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</si>
  <si>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</si>
  <si>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</si>
  <si>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</si>
  <si>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</si>
  <si>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</si>
  <si>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</si>
  <si>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</si>
  <si>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</si>
  <si>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</si>
  <si>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</si>
  <si>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</si>
  <si>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</si>
  <si>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</si>
  <si>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</si>
  <si>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</si>
  <si>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</si>
  <si>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</si>
  <si>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</si>
  <si>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</si>
  <si>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</si>
  <si>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</si>
  <si>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</si>
  <si>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</si>
  <si>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</si>
  <si>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</si>
  <si>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</si>
  <si>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</si>
  <si>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</si>
  <si>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</si>
  <si>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</si>
  <si>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</si>
  <si>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</si>
  <si>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</si>
  <si>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</si>
  <si>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</si>
  <si>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</si>
  <si>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</si>
  <si>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</si>
  <si>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</si>
  <si>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</si>
  <si>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</si>
  <si>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</si>
  <si>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</si>
  <si>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</si>
  <si>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</si>
  <si>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</si>
  <si>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</si>
  <si>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</si>
  <si>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</si>
  <si>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</si>
  <si>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</si>
  <si>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</si>
  <si>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</si>
  <si>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</si>
  <si>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</si>
  <si>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</si>
  <si>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</si>
  <si>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</si>
  <si>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</si>
  <si>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</si>
  <si>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</si>
  <si>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</si>
  <si>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</si>
  <si>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</si>
  <si>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</si>
  <si>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</si>
  <si>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</si>
  <si>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</si>
  <si>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</si>
  <si>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</si>
  <si>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</si>
  <si>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</si>
  <si>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</si>
  <si>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</si>
  <si>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</si>
  <si>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</si>
  <si>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</si>
  <si>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</si>
  <si>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</si>
  <si>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</si>
  <si>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</si>
  <si>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</si>
  <si>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</si>
  <si>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</si>
  <si>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</si>
  <si>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</si>
  <si>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</si>
  <si>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</si>
  <si>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</si>
  <si>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</si>
  <si>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</si>
  <si>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</si>
  <si>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</si>
  <si>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</si>
  <si>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</si>
  <si>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</si>
  <si>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</si>
  <si>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</si>
  <si>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</si>
  <si>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</si>
  <si>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</si>
  <si>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</si>
  <si>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</si>
  <si>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</si>
  <si>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</si>
  <si>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</si>
  <si>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</si>
  <si>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</si>
  <si>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</si>
  <si>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</si>
  <si>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</si>
  <si>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</si>
  <si>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</si>
  <si>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</si>
  <si>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</si>
  <si>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</si>
  <si>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</si>
  <si>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</si>
  <si>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</si>
  <si>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</si>
  <si>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</si>
  <si>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</si>
  <si>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</si>
  <si>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</si>
  <si>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</si>
  <si>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</si>
  <si>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</si>
  <si>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</si>
  <si>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</si>
  <si>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</si>
  <si>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</si>
  <si>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</si>
  <si>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</si>
  <si>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</si>
  <si>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</si>
  <si>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</si>
  <si>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</si>
  <si>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</si>
  <si>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</si>
  <si>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</si>
  <si>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</si>
  <si>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</si>
  <si>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</si>
  <si>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</si>
  <si>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</si>
  <si>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</si>
  <si>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</si>
  <si>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</si>
  <si>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</si>
  <si>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</si>
  <si>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</si>
  <si>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</si>
  <si>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</si>
  <si>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</si>
  <si>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</si>
  <si>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</si>
  <si>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</si>
  <si>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</si>
  <si>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</si>
  <si>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</si>
  <si>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</si>
  <si>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</si>
  <si>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</si>
  <si>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</si>
  <si>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</si>
  <si>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</si>
  <si>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</si>
  <si>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</si>
  <si>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</si>
  <si>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</si>
  <si>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</si>
  <si>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</si>
  <si>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</si>
  <si>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</si>
  <si>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</si>
  <si>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</si>
  <si>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</si>
  <si>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</si>
  <si>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</si>
  <si>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</si>
  <si>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</si>
  <si>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</si>
  <si>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</si>
  <si>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</si>
  <si>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</si>
  <si>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</si>
  <si>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</si>
  <si>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</si>
  <si>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</si>
  <si>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</si>
  <si>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</si>
  <si>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</si>
  <si>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</si>
  <si>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</si>
  <si>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</si>
  <si>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</si>
  <si>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</si>
  <si>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</si>
  <si>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</si>
  <si>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</si>
  <si>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</si>
  <si>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</si>
  <si>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</si>
  <si>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</si>
  <si>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</si>
  <si>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</si>
  <si>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</si>
  <si>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</si>
  <si>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</si>
  <si>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</si>
  <si>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</si>
  <si>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</si>
  <si>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</si>
  <si>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</si>
  <si>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</si>
  <si>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</si>
  <si>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</si>
  <si>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</si>
  <si>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</si>
  <si>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</si>
  <si>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</si>
  <si>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</si>
  <si>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</si>
  <si>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</si>
  <si>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</si>
  <si>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</si>
  <si>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</si>
  <si>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</si>
  <si>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</si>
  <si>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</si>
  <si>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</si>
  <si>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</si>
  <si>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</si>
  <si>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</si>
  <si>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</si>
  <si>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</si>
  <si>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</si>
  <si>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</si>
  <si>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</si>
  <si>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</si>
  <si>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</si>
  <si>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</si>
  <si>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</si>
  <si>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</si>
  <si>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</si>
  <si>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</si>
  <si>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</si>
  <si>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</si>
  <si>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</si>
  <si>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</si>
  <si>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</si>
  <si>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</si>
  <si>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</si>
  <si>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</si>
  <si>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</si>
  <si>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</si>
  <si>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</si>
  <si>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</si>
  <si>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</si>
  <si>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</si>
  <si>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</si>
  <si>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</si>
  <si>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</si>
  <si>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</si>
  <si>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</si>
  <si>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</si>
  <si>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</si>
  <si>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</si>
  <si>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</si>
  <si>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</si>
  <si>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</si>
  <si>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</si>
  <si>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</si>
  <si>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</si>
  <si>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</si>
  <si>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</si>
  <si>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</si>
  <si>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</si>
  <si>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</si>
  <si>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</si>
  <si>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</si>
  <si>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</si>
  <si>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</si>
  <si>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</si>
  <si>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</si>
  <si>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</si>
  <si>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</si>
  <si>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</si>
  <si>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</si>
  <si>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</si>
  <si>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</si>
  <si>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</si>
  <si>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</si>
  <si>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</si>
  <si>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</si>
  <si>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</si>
  <si>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</si>
  <si>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</si>
  <si>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</si>
  <si>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</si>
  <si>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</si>
  <si>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</si>
  <si>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</si>
  <si>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</si>
  <si>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</si>
  <si>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</si>
  <si>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</si>
  <si>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</si>
  <si>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</si>
  <si>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</si>
  <si>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</si>
  <si>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</si>
  <si>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</si>
  <si>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</si>
  <si>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</si>
  <si>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</si>
  <si>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</si>
  <si>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</si>
  <si>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</si>
  <si>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</si>
  <si>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</si>
  <si>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</si>
  <si>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</si>
  <si>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</si>
  <si>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</si>
  <si>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</si>
  <si>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</si>
  <si>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</si>
  <si>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</si>
  <si>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</si>
  <si>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</si>
  <si>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</si>
  <si>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</si>
  <si>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</si>
  <si>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</si>
  <si>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</si>
  <si>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</si>
  <si>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</si>
  <si>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</si>
  <si>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</si>
  <si>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</si>
  <si>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</si>
  <si>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</si>
  <si>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</si>
  <si>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</si>
  <si>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</si>
  <si>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</si>
  <si>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</si>
  <si>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</si>
  <si>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</si>
  <si>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</si>
  <si>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</si>
  <si>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</si>
  <si>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</si>
  <si>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</si>
  <si>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</si>
  <si>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</si>
  <si>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</si>
  <si>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</si>
  <si>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</si>
  <si>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</si>
  <si>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</si>
  <si>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</si>
  <si>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</si>
  <si>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</si>
  <si>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</si>
  <si>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</si>
  <si>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</si>
  <si>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</si>
  <si>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</si>
  <si>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</si>
  <si>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</si>
  <si>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</si>
  <si>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</si>
  <si>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</si>
  <si>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</si>
  <si>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</si>
  <si>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</si>
  <si>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</si>
  <si>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</si>
  <si>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</si>
  <si>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</si>
  <si>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</si>
  <si>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</si>
  <si>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</si>
  <si>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</si>
  <si>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</si>
  <si>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</si>
  <si>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</si>
  <si>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</si>
  <si>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</si>
  <si>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</si>
  <si>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</si>
  <si>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</si>
  <si>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</si>
  <si>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</si>
  <si>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</si>
  <si>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</si>
  <si>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</si>
  <si>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</si>
  <si>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</si>
  <si>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</si>
  <si>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</si>
  <si>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</si>
  <si>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</si>
  <si>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</si>
  <si>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</si>
  <si>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</si>
  <si>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</si>
  <si>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</si>
  <si>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</si>
  <si>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</si>
  <si>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</si>
  <si>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</si>
  <si>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</si>
  <si>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</si>
  <si>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</si>
  <si>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</si>
  <si>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</si>
  <si>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</si>
  <si>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</si>
  <si>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</si>
  <si>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</si>
  <si>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</si>
  <si>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</si>
  <si>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</si>
  <si>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</si>
  <si>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</si>
  <si>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</si>
  <si>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</si>
  <si>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</si>
  <si>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</si>
  <si>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</si>
  <si>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</si>
  <si>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</si>
  <si>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</si>
  <si>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</si>
  <si>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</si>
  <si>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</si>
  <si>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</si>
  <si>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</si>
  <si>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</si>
  <si>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</si>
  <si>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</si>
  <si>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</si>
  <si>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</si>
  <si>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</si>
  <si>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</si>
  <si>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</si>
  <si>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</si>
  <si>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</si>
  <si>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</si>
  <si>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</si>
  <si>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</si>
  <si>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</si>
  <si>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</si>
  <si>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</si>
  <si>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</si>
  <si>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</si>
  <si>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</si>
  <si>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</si>
  <si>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</si>
  <si>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</si>
  <si>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</si>
  <si>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</si>
  <si>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</si>
  <si>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</si>
  <si>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</si>
  <si>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</si>
  <si>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</si>
  <si>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</si>
  <si>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</si>
  <si>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</si>
  <si>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</si>
  <si>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</si>
  <si>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</si>
  <si>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</si>
  <si>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</si>
  <si>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</si>
  <si>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</si>
  <si>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</si>
  <si>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</si>
  <si>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</si>
  <si>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</si>
  <si>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</si>
  <si>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</si>
  <si>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</si>
  <si>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</si>
  <si>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</si>
  <si>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</si>
  <si>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</si>
  <si>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</si>
  <si>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</si>
  <si>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</si>
  <si>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</si>
  <si>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</si>
  <si>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</si>
  <si>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</si>
  <si>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</si>
  <si>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</si>
  <si>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</si>
  <si>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</si>
  <si>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</si>
  <si>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</si>
  <si>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</si>
  <si>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</si>
  <si>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</si>
  <si>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</si>
  <si>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</si>
  <si>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</si>
  <si>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</si>
  <si>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</si>
  <si>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</si>
  <si>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</si>
  <si>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</si>
  <si>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</si>
  <si>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</si>
  <si>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</si>
  <si>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</si>
  <si>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</si>
  <si>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</si>
  <si>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</si>
  <si>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</si>
  <si>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</si>
  <si>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</si>
  <si>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</si>
  <si>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</si>
  <si>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</si>
  <si>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</si>
  <si>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</si>
  <si>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</si>
  <si>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</si>
  <si>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</si>
  <si>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</si>
  <si>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</si>
  <si>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</si>
  <si>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</si>
  <si>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</si>
  <si>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</si>
  <si>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</si>
  <si>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</si>
  <si>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</si>
  <si>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</si>
  <si>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</si>
  <si>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</si>
  <si>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</si>
  <si>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</si>
  <si>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</si>
  <si>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</si>
  <si>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</si>
  <si>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</si>
  <si>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</si>
  <si>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</si>
  <si>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</si>
  <si>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</si>
  <si>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</si>
  <si>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</si>
  <si>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</si>
  <si>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</si>
  <si>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</si>
  <si>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</si>
  <si>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</si>
  <si>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</si>
  <si>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</si>
  <si>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</si>
  <si>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</si>
  <si>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</si>
  <si>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</si>
  <si>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</si>
  <si>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</si>
  <si>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</si>
  <si>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</si>
  <si>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</si>
  <si>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</si>
  <si>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</si>
  <si>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</si>
  <si>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</si>
  <si>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</si>
  <si>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Junta Municipal de Agua Potable y Alcantarillado de Cortázar, Gto.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</si>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</sst>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2" fillId="0" borderId="0" xfId="12" applyNumberFormat="1" applyFont="1"/>
    <xf numFmtId="4" fontId="9" fillId="0" borderId="0" xfId="8" applyNumberFormat="1" applyFont="1"/>
    <xf numFmtId="4" fontId="9" fillId="2" borderId="0" xfId="8" applyNumberFormat="1" applyFont="1" applyFill="1"/>
    <xf numFmtId="4" fontId="9" fillId="0" borderId="0" xfId="8" applyNumberFormat="1" applyFont="1"/>
    <xf numFmtId="4" fontId="9" fillId="0" borderId="0" xfId="9" applyNumberFormat="1" applyFont="1"/>
    <xf numFmtId="4" fontId="8" fillId="0" borderId="0" xfId="9" applyNumberFormat="1" applyFont="1"/>
    <xf numFmtId="3" fontId="2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</cellXfs>
  <cellStyles count="32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1" xr:uid="{C5BC337F-1BEF-42EA-8B09-28FAAA16854C}"/>
    <cellStyle name="Millares 2 2 3" xfId="27" xr:uid="{ED55357C-26E9-44E6-AEED-0BC9DDA4ADF4}"/>
    <cellStyle name="Millares 2 3" xfId="16" xr:uid="{00000000-0005-0000-0000-000004000000}"/>
    <cellStyle name="Millares 2 3 2" xfId="22" xr:uid="{1C144911-E9E5-48EC-83DD-62CBD708164C}"/>
    <cellStyle name="Millares 2 3 3" xfId="28" xr:uid="{2E20CB4F-0BFB-4EDE-B03F-3D40D91BA12A}"/>
    <cellStyle name="Millares 2 4" xfId="20" xr:uid="{26C5E4D7-C173-4973-AF7E-8E632FFA0EAE}"/>
    <cellStyle name="Millares 2 5" xfId="26" xr:uid="{B58D0B72-D3B1-4CC0-B3F7-AE3C00B5A216}"/>
    <cellStyle name="Millares 3" xfId="19" xr:uid="{00000000-0005-0000-0000-000005000000}"/>
    <cellStyle name="Millares 3 2" xfId="25" xr:uid="{7C379533-4C6A-4AC8-B5BF-082344161C86}"/>
    <cellStyle name="Millares 3 3" xfId="31" xr:uid="{60C8B35B-5B23-49B0-95B9-356252F6AF47}"/>
    <cellStyle name="Millares 4" xfId="17" xr:uid="{00000000-0005-0000-0000-000006000000}"/>
    <cellStyle name="Millares 4 2" xfId="23" xr:uid="{177537C1-3EB4-465C-9C68-4E833B69761B}"/>
    <cellStyle name="Millares 4 3" xfId="29" xr:uid="{621242CD-3728-4ECA-8E18-2CA173A361DC}"/>
    <cellStyle name="Millares 5" xfId="24" xr:uid="{62187B2C-74F7-4D4F-92BA-BCF1967C9563}"/>
    <cellStyle name="Millares 6" xfId="30" xr:uid="{3A1ABEC5-2586-4999-AA3E-16D89E6761E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8" t="s">
        <v>600</v>
      </c>
      <c r="B1" s="159"/>
      <c r="C1" s="113" t="s">
        <v>494</v>
      </c>
      <c r="D1" s="114">
        <v>2024</v>
      </c>
    </row>
    <row r="2" spans="1:4" ht="16.149999999999999" customHeight="1" x14ac:dyDescent="0.2">
      <c r="A2" s="160" t="s">
        <v>493</v>
      </c>
      <c r="B2" s="161"/>
      <c r="C2" s="10" t="s">
        <v>495</v>
      </c>
      <c r="D2" s="115" t="s">
        <v>500</v>
      </c>
    </row>
    <row r="3" spans="1:4" ht="16.149999999999999" customHeight="1" x14ac:dyDescent="0.2">
      <c r="A3" s="162" t="s">
        <v>601</v>
      </c>
      <c r="B3" s="163"/>
      <c r="C3" s="10" t="s">
        <v>496</v>
      </c>
      <c r="D3" s="116">
        <v>4</v>
      </c>
    </row>
    <row r="4" spans="1:4" ht="16.149999999999999" customHeight="1" x14ac:dyDescent="0.2">
      <c r="A4" s="164" t="s">
        <v>515</v>
      </c>
      <c r="B4" s="165"/>
      <c r="C4" s="165"/>
      <c r="D4" s="166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91" zoomScaleNormal="100" workbookViewId="0">
      <selection activeCell="C185" sqref="C185:C18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1" t="s">
        <v>600</v>
      </c>
      <c r="B1" s="161"/>
      <c r="C1" s="161"/>
      <c r="D1" s="10" t="s">
        <v>497</v>
      </c>
      <c r="E1" s="19">
        <v>2024</v>
      </c>
    </row>
    <row r="2" spans="1:5" s="11" customFormat="1" ht="18.95" customHeight="1" x14ac:dyDescent="0.25">
      <c r="A2" s="161" t="s">
        <v>502</v>
      </c>
      <c r="B2" s="161"/>
      <c r="C2" s="161"/>
      <c r="D2" s="10" t="s">
        <v>498</v>
      </c>
      <c r="E2" s="19" t="s">
        <v>500</v>
      </c>
    </row>
    <row r="3" spans="1:5" s="11" customFormat="1" ht="18.95" customHeight="1" x14ac:dyDescent="0.25">
      <c r="A3" s="161" t="s">
        <v>601</v>
      </c>
      <c r="B3" s="161"/>
      <c r="C3" s="161"/>
      <c r="D3" s="10" t="s">
        <v>499</v>
      </c>
      <c r="E3" s="19">
        <v>4</v>
      </c>
    </row>
    <row r="4" spans="1:5" s="11" customFormat="1" ht="18.95" customHeight="1" x14ac:dyDescent="0.25">
      <c r="A4" s="161" t="s">
        <v>515</v>
      </c>
      <c r="B4" s="161"/>
      <c r="C4" s="161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6" t="s">
        <v>275</v>
      </c>
      <c r="E8" s="157" t="s">
        <v>596</v>
      </c>
    </row>
    <row r="9" spans="1:5" x14ac:dyDescent="0.2">
      <c r="A9" s="118">
        <v>4000</v>
      </c>
      <c r="B9" s="117" t="s">
        <v>556</v>
      </c>
      <c r="C9" s="119">
        <f>SUM(C10+C57+C69)</f>
        <v>92234207.950000003</v>
      </c>
      <c r="D9" s="80"/>
      <c r="E9" s="40"/>
    </row>
    <row r="10" spans="1:5" x14ac:dyDescent="0.2">
      <c r="A10" s="118">
        <v>4100</v>
      </c>
      <c r="B10" s="117" t="s">
        <v>222</v>
      </c>
      <c r="C10" s="119">
        <f>SUM(C11+C21+C27+C30+C36+C39+C48)</f>
        <v>90400467.88000001</v>
      </c>
      <c r="D10" s="80"/>
      <c r="E10" s="40"/>
    </row>
    <row r="11" spans="1:5" x14ac:dyDescent="0.2">
      <c r="A11" s="118">
        <v>4110</v>
      </c>
      <c r="B11" s="117" t="s">
        <v>223</v>
      </c>
      <c r="C11" s="119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18">
        <v>4120</v>
      </c>
      <c r="B21" s="117" t="s">
        <v>232</v>
      </c>
      <c r="C21" s="119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18">
        <v>4130</v>
      </c>
      <c r="B27" s="117" t="s">
        <v>237</v>
      </c>
      <c r="C27" s="119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18">
        <v>4140</v>
      </c>
      <c r="B30" s="117" t="s">
        <v>239</v>
      </c>
      <c r="C30" s="119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18">
        <v>4150</v>
      </c>
      <c r="B36" s="117" t="s">
        <v>412</v>
      </c>
      <c r="C36" s="119">
        <f>SUM(C37:C38)</f>
        <v>1321061.95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1321061.95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18">
        <v>4160</v>
      </c>
      <c r="B39" s="117" t="s">
        <v>414</v>
      </c>
      <c r="C39" s="119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18">
        <v>4170</v>
      </c>
      <c r="B48" s="117" t="s">
        <v>492</v>
      </c>
      <c r="C48" s="119">
        <f>SUM(C49:C56)</f>
        <v>89079405.930000007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89079405.930000007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18">
        <v>4200</v>
      </c>
      <c r="B57" s="120" t="s">
        <v>424</v>
      </c>
      <c r="C57" s="119">
        <f>+C58+C64</f>
        <v>1246552.1599999999</v>
      </c>
      <c r="D57" s="80"/>
      <c r="E57" s="40"/>
    </row>
    <row r="58" spans="1:5" ht="22.5" x14ac:dyDescent="0.2">
      <c r="A58" s="118">
        <v>4210</v>
      </c>
      <c r="B58" s="120" t="s">
        <v>425</v>
      </c>
      <c r="C58" s="119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18">
        <v>4220</v>
      </c>
      <c r="B64" s="117" t="s">
        <v>254</v>
      </c>
      <c r="C64" s="119">
        <f>SUM(C65:C68)</f>
        <v>1246552.1599999999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1246552.1599999999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1">
        <v>4300</v>
      </c>
      <c r="B69" s="117" t="s">
        <v>259</v>
      </c>
      <c r="C69" s="119">
        <f>C70+C73+C79+C81+C83</f>
        <v>587187.91</v>
      </c>
      <c r="D69" s="42"/>
      <c r="E69" s="42"/>
    </row>
    <row r="70" spans="1:5" x14ac:dyDescent="0.2">
      <c r="A70" s="121">
        <v>4310</v>
      </c>
      <c r="B70" s="117" t="s">
        <v>260</v>
      </c>
      <c r="C70" s="119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1">
        <v>4320</v>
      </c>
      <c r="B73" s="117" t="s">
        <v>262</v>
      </c>
      <c r="C73" s="119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1">
        <v>4330</v>
      </c>
      <c r="B79" s="117" t="s">
        <v>268</v>
      </c>
      <c r="C79" s="119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1">
        <v>4340</v>
      </c>
      <c r="B81" s="117" t="s">
        <v>269</v>
      </c>
      <c r="C81" s="119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1">
        <v>4390</v>
      </c>
      <c r="B83" s="117" t="s">
        <v>270</v>
      </c>
      <c r="C83" s="119">
        <f>SUM(C84:C90)</f>
        <v>587187.91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587187.91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1">
        <v>5000</v>
      </c>
      <c r="B94" s="117" t="s">
        <v>276</v>
      </c>
      <c r="C94" s="119">
        <f>C95+C123+C156+C166+C181+C210</f>
        <v>116791952.78999998</v>
      </c>
      <c r="D94" s="122">
        <v>1</v>
      </c>
      <c r="E94" s="42"/>
    </row>
    <row r="95" spans="1:5" x14ac:dyDescent="0.2">
      <c r="A95" s="121">
        <v>5100</v>
      </c>
      <c r="B95" s="117" t="s">
        <v>277</v>
      </c>
      <c r="C95" s="119">
        <f>C96+C103+C113</f>
        <v>85863960.989999995</v>
      </c>
      <c r="D95" s="122">
        <f>C95/$C$94</f>
        <v>0.73518730476567462</v>
      </c>
      <c r="E95" s="42"/>
    </row>
    <row r="96" spans="1:5" x14ac:dyDescent="0.2">
      <c r="A96" s="121">
        <v>5110</v>
      </c>
      <c r="B96" s="117" t="s">
        <v>278</v>
      </c>
      <c r="C96" s="119">
        <f>SUM(C97:C102)</f>
        <v>40787596.57</v>
      </c>
      <c r="D96" s="122">
        <f t="shared" ref="D96:D159" si="0">C96/$C$94</f>
        <v>0.34923293596553628</v>
      </c>
      <c r="E96" s="42"/>
    </row>
    <row r="97" spans="1:5" x14ac:dyDescent="0.2">
      <c r="A97" s="44">
        <v>5111</v>
      </c>
      <c r="B97" s="42" t="s">
        <v>279</v>
      </c>
      <c r="C97" s="45">
        <v>20463757.100000001</v>
      </c>
      <c r="D97" s="46">
        <f t="shared" si="0"/>
        <v>0.1752154717097269</v>
      </c>
      <c r="E97" s="42"/>
    </row>
    <row r="98" spans="1:5" x14ac:dyDescent="0.2">
      <c r="A98" s="44">
        <v>5112</v>
      </c>
      <c r="B98" s="42" t="s">
        <v>280</v>
      </c>
      <c r="C98" s="45">
        <v>1740437.35</v>
      </c>
      <c r="D98" s="46">
        <f t="shared" si="0"/>
        <v>1.490203141931728E-2</v>
      </c>
      <c r="E98" s="42"/>
    </row>
    <row r="99" spans="1:5" x14ac:dyDescent="0.2">
      <c r="A99" s="44">
        <v>5113</v>
      </c>
      <c r="B99" s="42" t="s">
        <v>281</v>
      </c>
      <c r="C99" s="45">
        <v>6521639.1200000001</v>
      </c>
      <c r="D99" s="46">
        <f t="shared" si="0"/>
        <v>5.5839798583780506E-2</v>
      </c>
      <c r="E99" s="42"/>
    </row>
    <row r="100" spans="1:5" x14ac:dyDescent="0.2">
      <c r="A100" s="44">
        <v>5114</v>
      </c>
      <c r="B100" s="42" t="s">
        <v>282</v>
      </c>
      <c r="C100" s="45">
        <v>5745546.7000000002</v>
      </c>
      <c r="D100" s="46">
        <f t="shared" si="0"/>
        <v>4.9194713871518969E-2</v>
      </c>
      <c r="E100" s="42"/>
    </row>
    <row r="101" spans="1:5" x14ac:dyDescent="0.2">
      <c r="A101" s="44">
        <v>5115</v>
      </c>
      <c r="B101" s="42" t="s">
        <v>283</v>
      </c>
      <c r="C101" s="45">
        <v>6316216.2999999998</v>
      </c>
      <c r="D101" s="46">
        <f t="shared" si="0"/>
        <v>5.4080920381192651E-2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1">
        <v>5120</v>
      </c>
      <c r="B103" s="117" t="s">
        <v>285</v>
      </c>
      <c r="C103" s="119">
        <f>SUM(C104:C112)</f>
        <v>12810668.319999998</v>
      </c>
      <c r="D103" s="122">
        <f t="shared" si="0"/>
        <v>0.10968793665976685</v>
      </c>
      <c r="E103" s="42"/>
    </row>
    <row r="104" spans="1:5" x14ac:dyDescent="0.2">
      <c r="A104" s="44">
        <v>5121</v>
      </c>
      <c r="B104" s="42" t="s">
        <v>286</v>
      </c>
      <c r="C104" s="45">
        <v>927570.07</v>
      </c>
      <c r="D104" s="46">
        <f t="shared" si="0"/>
        <v>7.9420717595829159E-3</v>
      </c>
      <c r="E104" s="42"/>
    </row>
    <row r="105" spans="1:5" x14ac:dyDescent="0.2">
      <c r="A105" s="44">
        <v>5122</v>
      </c>
      <c r="B105" s="42" t="s">
        <v>287</v>
      </c>
      <c r="C105" s="45">
        <v>343846.3</v>
      </c>
      <c r="D105" s="46">
        <f t="shared" si="0"/>
        <v>2.944092394946589E-3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8189610.4699999997</v>
      </c>
      <c r="D107" s="46">
        <f t="shared" si="0"/>
        <v>7.0121359172112541E-2</v>
      </c>
      <c r="E107" s="42"/>
    </row>
    <row r="108" spans="1:5" x14ac:dyDescent="0.2">
      <c r="A108" s="44">
        <v>5125</v>
      </c>
      <c r="B108" s="42" t="s">
        <v>290</v>
      </c>
      <c r="C108" s="45">
        <v>894440.59</v>
      </c>
      <c r="D108" s="46">
        <f t="shared" si="0"/>
        <v>7.6584094077805694E-3</v>
      </c>
      <c r="E108" s="42"/>
    </row>
    <row r="109" spans="1:5" x14ac:dyDescent="0.2">
      <c r="A109" s="44">
        <v>5126</v>
      </c>
      <c r="B109" s="42" t="s">
        <v>291</v>
      </c>
      <c r="C109" s="45">
        <v>1688890.01</v>
      </c>
      <c r="D109" s="46">
        <f t="shared" si="0"/>
        <v>1.4460671045005483E-2</v>
      </c>
      <c r="E109" s="42"/>
    </row>
    <row r="110" spans="1:5" x14ac:dyDescent="0.2">
      <c r="A110" s="44">
        <v>5127</v>
      </c>
      <c r="B110" s="42" t="s">
        <v>292</v>
      </c>
      <c r="C110" s="45">
        <v>546678.12</v>
      </c>
      <c r="D110" s="46">
        <f t="shared" si="0"/>
        <v>4.6807858498861231E-3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219632.76</v>
      </c>
      <c r="D112" s="46">
        <f t="shared" si="0"/>
        <v>1.8805470304526454E-3</v>
      </c>
      <c r="E112" s="42"/>
    </row>
    <row r="113" spans="1:5" x14ac:dyDescent="0.2">
      <c r="A113" s="121">
        <v>5130</v>
      </c>
      <c r="B113" s="117" t="s">
        <v>295</v>
      </c>
      <c r="C113" s="119">
        <f>SUM(C114:C122)</f>
        <v>32265696.099999998</v>
      </c>
      <c r="D113" s="122">
        <f t="shared" si="0"/>
        <v>0.2762664321403715</v>
      </c>
      <c r="E113" s="42"/>
    </row>
    <row r="114" spans="1:5" x14ac:dyDescent="0.2">
      <c r="A114" s="44">
        <v>5131</v>
      </c>
      <c r="B114" s="42" t="s">
        <v>296</v>
      </c>
      <c r="C114" s="45">
        <v>10865602</v>
      </c>
      <c r="D114" s="46">
        <f t="shared" si="0"/>
        <v>9.3033824167124815E-2</v>
      </c>
      <c r="E114" s="42"/>
    </row>
    <row r="115" spans="1:5" x14ac:dyDescent="0.2">
      <c r="A115" s="44">
        <v>5132</v>
      </c>
      <c r="B115" s="42" t="s">
        <v>297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298</v>
      </c>
      <c r="C116" s="45">
        <v>7652047.79</v>
      </c>
      <c r="D116" s="46">
        <f t="shared" si="0"/>
        <v>6.5518621850247788E-2</v>
      </c>
      <c r="E116" s="42"/>
    </row>
    <row r="117" spans="1:5" x14ac:dyDescent="0.2">
      <c r="A117" s="44">
        <v>5134</v>
      </c>
      <c r="B117" s="42" t="s">
        <v>299</v>
      </c>
      <c r="C117" s="45">
        <v>1373557.5</v>
      </c>
      <c r="D117" s="46">
        <f t="shared" si="0"/>
        <v>1.1760720385160026E-2</v>
      </c>
      <c r="E117" s="42"/>
    </row>
    <row r="118" spans="1:5" x14ac:dyDescent="0.2">
      <c r="A118" s="44">
        <v>5135</v>
      </c>
      <c r="B118" s="42" t="s">
        <v>300</v>
      </c>
      <c r="C118" s="45">
        <v>8611400.1799999997</v>
      </c>
      <c r="D118" s="46">
        <f t="shared" si="0"/>
        <v>7.3732821262813317E-2</v>
      </c>
      <c r="E118" s="42"/>
    </row>
    <row r="119" spans="1:5" x14ac:dyDescent="0.2">
      <c r="A119" s="44">
        <v>5136</v>
      </c>
      <c r="B119" s="42" t="s">
        <v>301</v>
      </c>
      <c r="C119" s="45">
        <v>766900.75</v>
      </c>
      <c r="D119" s="46">
        <f t="shared" si="0"/>
        <v>6.5663834851613506E-3</v>
      </c>
      <c r="E119" s="42"/>
    </row>
    <row r="120" spans="1:5" x14ac:dyDescent="0.2">
      <c r="A120" s="44">
        <v>5137</v>
      </c>
      <c r="B120" s="42" t="s">
        <v>302</v>
      </c>
      <c r="C120" s="45">
        <v>44156.79</v>
      </c>
      <c r="D120" s="46">
        <f t="shared" si="0"/>
        <v>3.7808075766484502E-4</v>
      </c>
      <c r="E120" s="42"/>
    </row>
    <row r="121" spans="1:5" x14ac:dyDescent="0.2">
      <c r="A121" s="44">
        <v>5138</v>
      </c>
      <c r="B121" s="42" t="s">
        <v>303</v>
      </c>
      <c r="C121" s="45">
        <v>284331.32</v>
      </c>
      <c r="D121" s="46">
        <f t="shared" si="0"/>
        <v>2.4345112245125946E-3</v>
      </c>
      <c r="E121" s="42"/>
    </row>
    <row r="122" spans="1:5" x14ac:dyDescent="0.2">
      <c r="A122" s="44">
        <v>5139</v>
      </c>
      <c r="B122" s="42" t="s">
        <v>304</v>
      </c>
      <c r="C122" s="45">
        <v>2667699.77</v>
      </c>
      <c r="D122" s="46">
        <f t="shared" si="0"/>
        <v>2.2841469007686764E-2</v>
      </c>
      <c r="E122" s="42"/>
    </row>
    <row r="123" spans="1:5" x14ac:dyDescent="0.2">
      <c r="A123" s="121">
        <v>5200</v>
      </c>
      <c r="B123" s="117" t="s">
        <v>305</v>
      </c>
      <c r="C123" s="119">
        <f>C124+C127+C130+C133+C138+C142+C145+C147+C153</f>
        <v>20885.990000000002</v>
      </c>
      <c r="D123" s="122">
        <f t="shared" si="0"/>
        <v>1.788307284968037E-4</v>
      </c>
      <c r="E123" s="42"/>
    </row>
    <row r="124" spans="1:5" x14ac:dyDescent="0.2">
      <c r="A124" s="121">
        <v>5210</v>
      </c>
      <c r="B124" s="117" t="s">
        <v>306</v>
      </c>
      <c r="C124" s="119">
        <f>SUM(C125:C126)</f>
        <v>0</v>
      </c>
      <c r="D124" s="122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1">
        <v>5220</v>
      </c>
      <c r="B127" s="117" t="s">
        <v>309</v>
      </c>
      <c r="C127" s="119">
        <f>SUM(C128:C129)</f>
        <v>0</v>
      </c>
      <c r="D127" s="122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1">
        <v>5230</v>
      </c>
      <c r="B130" s="117" t="s">
        <v>256</v>
      </c>
      <c r="C130" s="119">
        <f>SUM(C131:C132)</f>
        <v>0</v>
      </c>
      <c r="D130" s="122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1">
        <v>5240</v>
      </c>
      <c r="B133" s="117" t="s">
        <v>257</v>
      </c>
      <c r="C133" s="119">
        <f>SUM(C134:C137)</f>
        <v>20885.990000000002</v>
      </c>
      <c r="D133" s="122">
        <f t="shared" si="0"/>
        <v>1.788307284968037E-4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20885.990000000002</v>
      </c>
      <c r="D136" s="46">
        <f t="shared" si="0"/>
        <v>1.788307284968037E-4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1">
        <v>5250</v>
      </c>
      <c r="B138" s="117" t="s">
        <v>258</v>
      </c>
      <c r="C138" s="119">
        <f>SUM(C139:C141)</f>
        <v>0</v>
      </c>
      <c r="D138" s="122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1">
        <v>5260</v>
      </c>
      <c r="B142" s="117" t="s">
        <v>321</v>
      </c>
      <c r="C142" s="119">
        <f>SUM(C143:C144)</f>
        <v>0</v>
      </c>
      <c r="D142" s="122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1">
        <v>5270</v>
      </c>
      <c r="B145" s="117" t="s">
        <v>324</v>
      </c>
      <c r="C145" s="119">
        <f>SUM(C146)</f>
        <v>0</v>
      </c>
      <c r="D145" s="122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1">
        <v>5280</v>
      </c>
      <c r="B147" s="117" t="s">
        <v>326</v>
      </c>
      <c r="C147" s="119">
        <f>SUM(C148:C152)</f>
        <v>0</v>
      </c>
      <c r="D147" s="122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1">
        <v>5290</v>
      </c>
      <c r="B153" s="117" t="s">
        <v>332</v>
      </c>
      <c r="C153" s="119">
        <f>SUM(C154:C155)</f>
        <v>0</v>
      </c>
      <c r="D153" s="122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1">
        <v>5300</v>
      </c>
      <c r="B156" s="117" t="s">
        <v>335</v>
      </c>
      <c r="C156" s="119">
        <f>C157+C160+C163</f>
        <v>26437034.789999999</v>
      </c>
      <c r="D156" s="122">
        <f t="shared" si="0"/>
        <v>0.22636007154992621</v>
      </c>
      <c r="E156" s="42"/>
    </row>
    <row r="157" spans="1:5" x14ac:dyDescent="0.2">
      <c r="A157" s="121">
        <v>5310</v>
      </c>
      <c r="B157" s="117" t="s">
        <v>251</v>
      </c>
      <c r="C157" s="119">
        <f>C158+C159</f>
        <v>0</v>
      </c>
      <c r="D157" s="122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1">
        <v>5320</v>
      </c>
      <c r="B160" s="117" t="s">
        <v>252</v>
      </c>
      <c r="C160" s="119">
        <f>SUM(C161:C162)</f>
        <v>0</v>
      </c>
      <c r="D160" s="122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1">
        <v>5330</v>
      </c>
      <c r="B163" s="117" t="s">
        <v>253</v>
      </c>
      <c r="C163" s="119">
        <f>SUM(C164:C165)</f>
        <v>26437034.789999999</v>
      </c>
      <c r="D163" s="122">
        <f t="shared" si="1"/>
        <v>0.22636007154992621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26437034.789999999</v>
      </c>
      <c r="D165" s="46">
        <f t="shared" si="1"/>
        <v>0.22636007154992621</v>
      </c>
      <c r="E165" s="42"/>
    </row>
    <row r="166" spans="1:5" x14ac:dyDescent="0.2">
      <c r="A166" s="121">
        <v>5400</v>
      </c>
      <c r="B166" s="117" t="s">
        <v>342</v>
      </c>
      <c r="C166" s="119">
        <f>C167+C170+C173+C176+C178</f>
        <v>0</v>
      </c>
      <c r="D166" s="122">
        <f t="shared" si="1"/>
        <v>0</v>
      </c>
      <c r="E166" s="42"/>
    </row>
    <row r="167" spans="1:5" x14ac:dyDescent="0.2">
      <c r="A167" s="121">
        <v>5410</v>
      </c>
      <c r="B167" s="117" t="s">
        <v>343</v>
      </c>
      <c r="C167" s="119">
        <f>SUM(C168:C169)</f>
        <v>0</v>
      </c>
      <c r="D167" s="122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1">
        <v>5420</v>
      </c>
      <c r="B170" s="117" t="s">
        <v>346</v>
      </c>
      <c r="C170" s="119">
        <f>SUM(C171:C172)</f>
        <v>0</v>
      </c>
      <c r="D170" s="122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1">
        <v>5430</v>
      </c>
      <c r="B173" s="117" t="s">
        <v>349</v>
      </c>
      <c r="C173" s="119">
        <f>SUM(C174:C175)</f>
        <v>0</v>
      </c>
      <c r="D173" s="122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1">
        <v>5440</v>
      </c>
      <c r="B176" s="117" t="s">
        <v>352</v>
      </c>
      <c r="C176" s="119">
        <f>SUM(C177)</f>
        <v>0</v>
      </c>
      <c r="D176" s="122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1">
        <v>5450</v>
      </c>
      <c r="B178" s="117" t="s">
        <v>353</v>
      </c>
      <c r="C178" s="119">
        <f>SUM(C179:C180)</f>
        <v>0</v>
      </c>
      <c r="D178" s="122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1">
        <v>5500</v>
      </c>
      <c r="B181" s="117" t="s">
        <v>356</v>
      </c>
      <c r="C181" s="119">
        <f>C182+C191+C194+C200</f>
        <v>4470071.0200000005</v>
      </c>
      <c r="D181" s="122">
        <f t="shared" si="1"/>
        <v>3.8273792955902518E-2</v>
      </c>
      <c r="E181" s="42"/>
    </row>
    <row r="182" spans="1:5" x14ac:dyDescent="0.2">
      <c r="A182" s="121">
        <v>5510</v>
      </c>
      <c r="B182" s="117" t="s">
        <v>357</v>
      </c>
      <c r="C182" s="119">
        <f>SUM(C183:C190)</f>
        <v>4470071.0200000005</v>
      </c>
      <c r="D182" s="122">
        <f t="shared" si="1"/>
        <v>3.8273792955902518E-2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193">
        <v>2656896.04</v>
      </c>
      <c r="D185" s="46">
        <f t="shared" si="1"/>
        <v>2.2748964946046269E-2</v>
      </c>
      <c r="E185" s="42"/>
    </row>
    <row r="186" spans="1:5" x14ac:dyDescent="0.2">
      <c r="A186" s="44">
        <v>5514</v>
      </c>
      <c r="B186" s="42" t="s">
        <v>361</v>
      </c>
      <c r="C186" s="193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193">
        <v>1795683.57</v>
      </c>
      <c r="D187" s="46">
        <f t="shared" si="1"/>
        <v>1.5375062468805222E-2</v>
      </c>
      <c r="E187" s="42"/>
    </row>
    <row r="188" spans="1:5" x14ac:dyDescent="0.2">
      <c r="A188" s="44">
        <v>5516</v>
      </c>
      <c r="B188" s="42" t="s">
        <v>363</v>
      </c>
      <c r="C188" s="193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193">
        <v>17491.41</v>
      </c>
      <c r="D189" s="46">
        <f t="shared" si="1"/>
        <v>1.4976554105102402E-4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1">
        <v>5520</v>
      </c>
      <c r="B191" s="117" t="s">
        <v>40</v>
      </c>
      <c r="C191" s="119">
        <f>SUM(C192:C193)</f>
        <v>0</v>
      </c>
      <c r="D191" s="122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1">
        <v>5530</v>
      </c>
      <c r="B194" s="117" t="s">
        <v>367</v>
      </c>
      <c r="C194" s="119">
        <f>SUM(C195:C199)</f>
        <v>0</v>
      </c>
      <c r="D194" s="122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1">
        <v>5590</v>
      </c>
      <c r="B200" s="117" t="s">
        <v>373</v>
      </c>
      <c r="C200" s="119">
        <f>SUM(C201:C209)</f>
        <v>0</v>
      </c>
      <c r="D200" s="122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1">
        <v>5600</v>
      </c>
      <c r="B210" s="117" t="s">
        <v>39</v>
      </c>
      <c r="C210" s="119">
        <f>C211</f>
        <v>0</v>
      </c>
      <c r="D210" s="122">
        <f t="shared" si="1"/>
        <v>0</v>
      </c>
      <c r="E210" s="42"/>
    </row>
    <row r="211" spans="1:5" x14ac:dyDescent="0.2">
      <c r="A211" s="121">
        <v>5610</v>
      </c>
      <c r="B211" s="117" t="s">
        <v>381</v>
      </c>
      <c r="C211" s="119">
        <f>C212</f>
        <v>0</v>
      </c>
      <c r="D211" s="122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43" zoomScale="80" zoomScaleNormal="80" workbookViewId="0">
      <selection activeCell="E77" sqref="E77:E8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7" t="s">
        <v>600</v>
      </c>
      <c r="B1" s="168"/>
      <c r="C1" s="168"/>
      <c r="D1" s="168"/>
      <c r="E1" s="168"/>
      <c r="F1" s="168"/>
      <c r="G1" s="10" t="s">
        <v>497</v>
      </c>
      <c r="H1" s="19">
        <v>2024</v>
      </c>
    </row>
    <row r="2" spans="1:8" s="11" customFormat="1" ht="18.95" customHeight="1" x14ac:dyDescent="0.25">
      <c r="A2" s="167" t="s">
        <v>501</v>
      </c>
      <c r="B2" s="168"/>
      <c r="C2" s="168"/>
      <c r="D2" s="168"/>
      <c r="E2" s="168"/>
      <c r="F2" s="168"/>
      <c r="G2" s="10" t="s">
        <v>498</v>
      </c>
      <c r="H2" s="19" t="s">
        <v>500</v>
      </c>
    </row>
    <row r="3" spans="1:8" s="11" customFormat="1" ht="18.95" customHeight="1" x14ac:dyDescent="0.25">
      <c r="A3" s="167" t="s">
        <v>601</v>
      </c>
      <c r="B3" s="168"/>
      <c r="C3" s="168"/>
      <c r="D3" s="168"/>
      <c r="E3" s="168"/>
      <c r="F3" s="168"/>
      <c r="G3" s="10" t="s">
        <v>499</v>
      </c>
      <c r="H3" s="19">
        <v>4</v>
      </c>
    </row>
    <row r="4" spans="1:8" s="11" customFormat="1" ht="18.95" customHeight="1" x14ac:dyDescent="0.25">
      <c r="A4" s="167" t="s">
        <v>515</v>
      </c>
      <c r="B4" s="168"/>
      <c r="C4" s="168"/>
      <c r="D4" s="168"/>
      <c r="E4" s="168"/>
      <c r="F4" s="168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4391866.5599999996</v>
      </c>
      <c r="D15" s="18">
        <v>1654943.87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1653.89</v>
      </c>
      <c r="D16" s="18">
        <v>1653.21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40</v>
      </c>
      <c r="D20" s="18">
        <v>40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17000</v>
      </c>
      <c r="D21" s="18">
        <v>17000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1280636.3400000001</v>
      </c>
      <c r="D23" s="18">
        <v>1280636.3400000001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6691998.2300000004</v>
      </c>
      <c r="D24" s="18">
        <v>6691998.2300000004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565</v>
      </c>
      <c r="D26" s="18">
        <v>565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3518538.07</v>
      </c>
      <c r="D27" s="18">
        <v>3518538.07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1913073.33</v>
      </c>
    </row>
    <row r="42" spans="1:8" x14ac:dyDescent="0.2">
      <c r="A42" s="16">
        <v>1151</v>
      </c>
      <c r="B42" s="14" t="s">
        <v>144</v>
      </c>
      <c r="C42" s="18">
        <v>1913073.33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189969657.13999999</v>
      </c>
      <c r="D56" s="194">
        <v>5313792.08</v>
      </c>
      <c r="E56" s="18">
        <f>SUM(E57:E63)</f>
        <v>-63878743.18</v>
      </c>
    </row>
    <row r="57" spans="1:10" x14ac:dyDescent="0.2">
      <c r="A57" s="16">
        <v>1231</v>
      </c>
      <c r="B57" s="14" t="s">
        <v>149</v>
      </c>
      <c r="C57" s="18">
        <v>9318030.1699999999</v>
      </c>
      <c r="D57" s="195"/>
      <c r="E57" s="143"/>
    </row>
    <row r="58" spans="1:10" x14ac:dyDescent="0.2">
      <c r="A58" s="16">
        <v>1232</v>
      </c>
      <c r="B58" s="14" t="s">
        <v>150</v>
      </c>
      <c r="C58" s="18">
        <v>0</v>
      </c>
      <c r="D58" s="196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3342729.2</v>
      </c>
      <c r="D59" s="196">
        <v>2656896.04</v>
      </c>
      <c r="E59" s="18">
        <v>-31939371.59</v>
      </c>
    </row>
    <row r="60" spans="1:10" x14ac:dyDescent="0.2">
      <c r="A60" s="16">
        <v>1234</v>
      </c>
      <c r="B60" s="14" t="s">
        <v>152</v>
      </c>
      <c r="C60" s="18">
        <v>0</v>
      </c>
      <c r="D60" s="196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30701334.859999999</v>
      </c>
      <c r="D61" s="196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96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146607562.91</v>
      </c>
      <c r="D63" s="196">
        <v>2656896.04</v>
      </c>
      <c r="E63" s="18">
        <v>-31939371.59</v>
      </c>
    </row>
    <row r="64" spans="1:10" x14ac:dyDescent="0.2">
      <c r="A64" s="16">
        <v>1240</v>
      </c>
      <c r="B64" s="14" t="s">
        <v>156</v>
      </c>
      <c r="C64" s="18">
        <f>SUM(C65:C72)</f>
        <v>30315891.190000001</v>
      </c>
      <c r="D64" s="196">
        <v>1795683.5699999998</v>
      </c>
      <c r="E64" s="18">
        <f t="shared" ref="D64:E64" si="0">SUM(E65:E72)</f>
        <v>15219170.609999999</v>
      </c>
    </row>
    <row r="65" spans="1:9" x14ac:dyDescent="0.2">
      <c r="A65" s="16">
        <v>1241</v>
      </c>
      <c r="B65" s="14" t="s">
        <v>157</v>
      </c>
      <c r="C65" s="18">
        <v>3740310.74</v>
      </c>
      <c r="D65" s="196">
        <v>205357.56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317863.26</v>
      </c>
      <c r="D66" s="196">
        <v>21846.09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336205.79</v>
      </c>
      <c r="D67" s="196">
        <v>51754.95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15015812.4</v>
      </c>
      <c r="D68" s="196">
        <v>538444.44999999995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96">
        <v>0</v>
      </c>
      <c r="E69" s="18">
        <v>15219170.609999999</v>
      </c>
    </row>
    <row r="70" spans="1:9" x14ac:dyDescent="0.2">
      <c r="A70" s="16">
        <v>1246</v>
      </c>
      <c r="B70" s="14" t="s">
        <v>162</v>
      </c>
      <c r="C70" s="18">
        <v>10896913.300000001</v>
      </c>
      <c r="D70" s="196">
        <v>978280.52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8785.7000000000007</v>
      </c>
      <c r="D71" s="196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96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8202907.3399999999</v>
      </c>
      <c r="D76" s="18">
        <f>SUM(D77:D81)</f>
        <v>0</v>
      </c>
      <c r="E76" s="18">
        <f>SUM(E77:E81)</f>
        <v>100780.98000000001</v>
      </c>
    </row>
    <row r="77" spans="1:9" x14ac:dyDescent="0.2">
      <c r="A77" s="16">
        <v>1251</v>
      </c>
      <c r="B77" s="14" t="s">
        <v>167</v>
      </c>
      <c r="C77" s="18">
        <v>88940.74</v>
      </c>
      <c r="D77" s="18">
        <v>0</v>
      </c>
      <c r="E77" s="18">
        <v>66088.13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8037688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76278.600000000006</v>
      </c>
      <c r="D80" s="18">
        <v>0</v>
      </c>
      <c r="E80" s="18">
        <v>34692.85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626158.56000000006</v>
      </c>
      <c r="D82" s="143"/>
      <c r="E82" s="143"/>
    </row>
    <row r="83" spans="1:8" x14ac:dyDescent="0.2">
      <c r="A83" s="16">
        <v>1271</v>
      </c>
      <c r="B83" s="14" t="s">
        <v>173</v>
      </c>
      <c r="C83" s="18">
        <v>160000</v>
      </c>
      <c r="D83" s="143"/>
      <c r="E83" s="143"/>
    </row>
    <row r="84" spans="1:8" x14ac:dyDescent="0.2">
      <c r="A84" s="16">
        <v>1272</v>
      </c>
      <c r="B84" s="14" t="s">
        <v>174</v>
      </c>
      <c r="C84" s="18">
        <v>0</v>
      </c>
      <c r="D84" s="143"/>
      <c r="E84" s="143"/>
    </row>
    <row r="85" spans="1:8" x14ac:dyDescent="0.2">
      <c r="A85" s="16">
        <v>1273</v>
      </c>
      <c r="B85" s="14" t="s">
        <v>175</v>
      </c>
      <c r="C85" s="18">
        <v>466158.56</v>
      </c>
      <c r="D85" s="143"/>
      <c r="E85" s="143"/>
    </row>
    <row r="86" spans="1:8" x14ac:dyDescent="0.2">
      <c r="A86" s="16">
        <v>1274</v>
      </c>
      <c r="B86" s="14" t="s">
        <v>176</v>
      </c>
      <c r="C86" s="18">
        <v>0</v>
      </c>
      <c r="D86" s="143"/>
      <c r="E86" s="143"/>
    </row>
    <row r="87" spans="1:8" x14ac:dyDescent="0.2">
      <c r="A87" s="16">
        <v>1275</v>
      </c>
      <c r="B87" s="14" t="s">
        <v>177</v>
      </c>
      <c r="C87" s="18">
        <v>0</v>
      </c>
      <c r="D87" s="143"/>
      <c r="E87" s="143"/>
    </row>
    <row r="88" spans="1:8" x14ac:dyDescent="0.2">
      <c r="A88" s="16">
        <v>1279</v>
      </c>
      <c r="B88" s="14" t="s">
        <v>178</v>
      </c>
      <c r="C88" s="18">
        <v>0</v>
      </c>
      <c r="D88" s="143"/>
      <c r="E88" s="143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1450357.5800000008</v>
      </c>
      <c r="D110" s="18">
        <f>SUM(D111:D119)</f>
        <v>1450357.5800000008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485172.18</v>
      </c>
      <c r="D111" s="18">
        <f>C111</f>
        <v>485172.18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4946037.4800000004</v>
      </c>
      <c r="D112" s="18">
        <f t="shared" ref="D112:D119" si="1">C112</f>
        <v>4946037.4800000004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254644.48000000001</v>
      </c>
      <c r="D113" s="18">
        <f t="shared" si="1"/>
        <v>254644.48000000001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-4108999.9</v>
      </c>
      <c r="D117" s="18">
        <f t="shared" si="1"/>
        <v>-4108999.9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-126496.66</v>
      </c>
      <c r="D119" s="18">
        <f t="shared" si="1"/>
        <v>-126496.66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3" t="s">
        <v>569</v>
      </c>
      <c r="B153" s="123"/>
      <c r="C153" s="123"/>
      <c r="D153" s="123"/>
      <c r="E153" s="123"/>
    </row>
    <row r="154" spans="1:5" x14ac:dyDescent="0.2">
      <c r="A154" s="124" t="s">
        <v>85</v>
      </c>
      <c r="B154" s="124" t="s">
        <v>82</v>
      </c>
      <c r="C154" s="124" t="s">
        <v>83</v>
      </c>
      <c r="D154" s="125" t="s">
        <v>86</v>
      </c>
      <c r="E154" s="125" t="s">
        <v>126</v>
      </c>
    </row>
    <row r="155" spans="1:5" x14ac:dyDescent="0.2">
      <c r="A155" s="126">
        <v>2170</v>
      </c>
      <c r="B155" s="127" t="s">
        <v>570</v>
      </c>
      <c r="C155" s="128">
        <f>SUM(C156:C158)</f>
        <v>0</v>
      </c>
      <c r="D155" s="127"/>
      <c r="E155" s="127"/>
    </row>
    <row r="156" spans="1:5" x14ac:dyDescent="0.2">
      <c r="A156" s="126">
        <v>2171</v>
      </c>
      <c r="B156" s="127" t="s">
        <v>571</v>
      </c>
      <c r="C156" s="128">
        <v>0</v>
      </c>
      <c r="D156" s="127"/>
      <c r="E156" s="127"/>
    </row>
    <row r="157" spans="1:5" x14ac:dyDescent="0.2">
      <c r="A157" s="126">
        <v>2172</v>
      </c>
      <c r="B157" s="127" t="s">
        <v>572</v>
      </c>
      <c r="C157" s="128">
        <v>0</v>
      </c>
      <c r="D157" s="127"/>
      <c r="E157" s="127"/>
    </row>
    <row r="158" spans="1:5" x14ac:dyDescent="0.2">
      <c r="A158" s="126">
        <v>2179</v>
      </c>
      <c r="B158" s="127" t="s">
        <v>573</v>
      </c>
      <c r="C158" s="128">
        <v>0</v>
      </c>
      <c r="D158" s="127"/>
      <c r="E158" s="127"/>
    </row>
    <row r="159" spans="1:5" x14ac:dyDescent="0.2">
      <c r="A159" s="126">
        <v>2260</v>
      </c>
      <c r="B159" s="127" t="s">
        <v>574</v>
      </c>
      <c r="C159" s="128">
        <f>SUM(C160:C163)</f>
        <v>0</v>
      </c>
      <c r="D159" s="127"/>
      <c r="E159" s="127"/>
    </row>
    <row r="160" spans="1:5" x14ac:dyDescent="0.2">
      <c r="A160" s="126">
        <v>2261</v>
      </c>
      <c r="B160" s="127" t="s">
        <v>575</v>
      </c>
      <c r="C160" s="128">
        <v>0</v>
      </c>
      <c r="D160" s="127"/>
      <c r="E160" s="127"/>
    </row>
    <row r="161" spans="1:5" x14ac:dyDescent="0.2">
      <c r="A161" s="126">
        <v>2262</v>
      </c>
      <c r="B161" s="127" t="s">
        <v>576</v>
      </c>
      <c r="C161" s="128">
        <v>0</v>
      </c>
      <c r="D161" s="127"/>
      <c r="E161" s="127"/>
    </row>
    <row r="162" spans="1:5" x14ac:dyDescent="0.2">
      <c r="A162" s="126">
        <v>2263</v>
      </c>
      <c r="B162" s="127" t="s">
        <v>577</v>
      </c>
      <c r="C162" s="128">
        <v>0</v>
      </c>
      <c r="D162" s="127"/>
      <c r="E162" s="127"/>
    </row>
    <row r="163" spans="1:5" x14ac:dyDescent="0.2">
      <c r="A163" s="126">
        <v>2269</v>
      </c>
      <c r="B163" s="127" t="s">
        <v>578</v>
      </c>
      <c r="C163" s="128">
        <v>0</v>
      </c>
      <c r="D163" s="127"/>
      <c r="E163" s="127"/>
    </row>
    <row r="164" spans="1:5" x14ac:dyDescent="0.2">
      <c r="A164" s="127"/>
      <c r="B164" s="127"/>
      <c r="C164" s="127"/>
      <c r="D164" s="127"/>
      <c r="E164" s="127"/>
    </row>
    <row r="165" spans="1:5" x14ac:dyDescent="0.2">
      <c r="A165" s="123" t="s">
        <v>579</v>
      </c>
      <c r="B165" s="123"/>
      <c r="C165" s="123"/>
      <c r="D165" s="123"/>
      <c r="E165" s="123"/>
    </row>
    <row r="166" spans="1:5" x14ac:dyDescent="0.2">
      <c r="A166" s="124" t="s">
        <v>85</v>
      </c>
      <c r="B166" s="124" t="s">
        <v>82</v>
      </c>
      <c r="C166" s="124" t="s">
        <v>83</v>
      </c>
      <c r="D166" s="125" t="s">
        <v>86</v>
      </c>
      <c r="E166" s="125" t="s">
        <v>126</v>
      </c>
    </row>
    <row r="167" spans="1:5" x14ac:dyDescent="0.2">
      <c r="A167" s="126">
        <v>2190</v>
      </c>
      <c r="B167" s="127" t="s">
        <v>580</v>
      </c>
      <c r="C167" s="128">
        <f>SUM(C168:C170)</f>
        <v>-0.68</v>
      </c>
      <c r="D167" s="127"/>
      <c r="E167" s="127"/>
    </row>
    <row r="168" spans="1:5" x14ac:dyDescent="0.2">
      <c r="A168" s="126">
        <v>2191</v>
      </c>
      <c r="B168" s="127" t="s">
        <v>581</v>
      </c>
      <c r="C168" s="128">
        <v>-0.68</v>
      </c>
      <c r="D168" s="127"/>
      <c r="E168" s="127"/>
    </row>
    <row r="169" spans="1:5" x14ac:dyDescent="0.2">
      <c r="A169" s="126">
        <v>2192</v>
      </c>
      <c r="B169" s="127" t="s">
        <v>582</v>
      </c>
      <c r="C169" s="128">
        <v>0</v>
      </c>
      <c r="D169" s="127"/>
      <c r="E169" s="127"/>
    </row>
    <row r="170" spans="1:5" x14ac:dyDescent="0.2">
      <c r="A170" s="126">
        <v>2199</v>
      </c>
      <c r="B170" s="127" t="s">
        <v>217</v>
      </c>
      <c r="C170" s="128">
        <v>0</v>
      </c>
      <c r="D170" s="127"/>
      <c r="E170" s="127"/>
    </row>
    <row r="171" spans="1:5" x14ac:dyDescent="0.2">
      <c r="A171" s="127"/>
      <c r="B171" s="127"/>
      <c r="C171" s="127"/>
      <c r="D171" s="127"/>
      <c r="E171" s="127"/>
    </row>
    <row r="172" spans="1:5" x14ac:dyDescent="0.2">
      <c r="A172" s="127"/>
      <c r="B172" s="127"/>
      <c r="C172" s="127"/>
      <c r="D172" s="127"/>
      <c r="E172" s="127"/>
    </row>
    <row r="173" spans="1:5" x14ac:dyDescent="0.2">
      <c r="A173" s="127"/>
      <c r="B173" s="127" t="s">
        <v>517</v>
      </c>
      <c r="C173" s="127"/>
      <c r="D173" s="127"/>
      <c r="E173" s="12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H26" sqref="H26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9" t="s">
        <v>600</v>
      </c>
      <c r="B1" s="169"/>
      <c r="C1" s="169"/>
      <c r="D1" s="21" t="s">
        <v>497</v>
      </c>
      <c r="E1" s="22">
        <v>2024</v>
      </c>
    </row>
    <row r="2" spans="1:5" ht="18.95" customHeight="1" x14ac:dyDescent="0.2">
      <c r="A2" s="169" t="s">
        <v>503</v>
      </c>
      <c r="B2" s="169"/>
      <c r="C2" s="169"/>
      <c r="D2" s="21" t="s">
        <v>498</v>
      </c>
      <c r="E2" s="22" t="s">
        <v>500</v>
      </c>
    </row>
    <row r="3" spans="1:5" ht="18.95" customHeight="1" x14ac:dyDescent="0.2">
      <c r="A3" s="169" t="s">
        <v>601</v>
      </c>
      <c r="B3" s="169"/>
      <c r="C3" s="169"/>
      <c r="D3" s="21" t="s">
        <v>499</v>
      </c>
      <c r="E3" s="22">
        <v>4</v>
      </c>
    </row>
    <row r="4" spans="1:5" ht="18.95" customHeight="1" x14ac:dyDescent="0.2">
      <c r="A4" s="169" t="s">
        <v>515</v>
      </c>
      <c r="B4" s="169"/>
      <c r="C4" s="169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113065968.13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197">
        <v>-24557744.84</v>
      </c>
    </row>
    <row r="16" spans="1:5" x14ac:dyDescent="0.2">
      <c r="A16" s="27">
        <v>3220</v>
      </c>
      <c r="B16" s="23" t="s">
        <v>387</v>
      </c>
      <c r="C16" s="28">
        <v>114394426.81999999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27" zoomScale="130" zoomScaleNormal="130" workbookViewId="0">
      <selection activeCell="C48" sqref="C48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9" t="s">
        <v>600</v>
      </c>
      <c r="B1" s="169"/>
      <c r="C1" s="169"/>
      <c r="D1" s="21" t="s">
        <v>497</v>
      </c>
      <c r="E1" s="22">
        <v>2024</v>
      </c>
    </row>
    <row r="2" spans="1:5" s="29" customFormat="1" ht="18.95" customHeight="1" x14ac:dyDescent="0.25">
      <c r="A2" s="169" t="s">
        <v>504</v>
      </c>
      <c r="B2" s="169"/>
      <c r="C2" s="169"/>
      <c r="D2" s="21" t="s">
        <v>498</v>
      </c>
      <c r="E2" s="22" t="s">
        <v>500</v>
      </c>
    </row>
    <row r="3" spans="1:5" s="29" customFormat="1" ht="18.95" customHeight="1" x14ac:dyDescent="0.25">
      <c r="A3" s="169" t="s">
        <v>601</v>
      </c>
      <c r="B3" s="169"/>
      <c r="C3" s="169"/>
      <c r="D3" s="21" t="s">
        <v>499</v>
      </c>
      <c r="E3" s="22">
        <v>4</v>
      </c>
    </row>
    <row r="4" spans="1:5" s="29" customFormat="1" ht="18.95" customHeight="1" x14ac:dyDescent="0.25">
      <c r="A4" s="169" t="s">
        <v>515</v>
      </c>
      <c r="B4" s="169"/>
      <c r="C4" s="169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4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5"/>
    </row>
    <row r="9" spans="1:5" x14ac:dyDescent="0.2">
      <c r="A9" s="27">
        <v>1111</v>
      </c>
      <c r="B9" s="23" t="s">
        <v>400</v>
      </c>
      <c r="C9" s="28">
        <v>64500</v>
      </c>
      <c r="D9" s="28">
        <v>23000</v>
      </c>
    </row>
    <row r="10" spans="1:5" x14ac:dyDescent="0.2">
      <c r="A10" s="27">
        <v>1112</v>
      </c>
      <c r="B10" s="23" t="s">
        <v>401</v>
      </c>
      <c r="C10" s="28">
        <v>9087915.5600000005</v>
      </c>
      <c r="D10" s="28">
        <v>61120940.280000001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9152415.5600000005</v>
      </c>
      <c r="D16" s="84">
        <f>SUM(D9:D15)</f>
        <v>61143940.280000001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16648040.02</v>
      </c>
      <c r="D21" s="84">
        <f>SUM(D22:D28)</f>
        <v>5735902.6100000003</v>
      </c>
    </row>
    <row r="22" spans="1:4" x14ac:dyDescent="0.2">
      <c r="A22" s="27">
        <v>1231</v>
      </c>
      <c r="B22" s="23" t="s">
        <v>149</v>
      </c>
      <c r="C22" s="28">
        <v>6500000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10148040.02</v>
      </c>
      <c r="D26" s="28">
        <v>5735902.6100000003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6599870.9400000004</v>
      </c>
      <c r="D29" s="84">
        <f>SUM(D30:D37)</f>
        <v>5843853.1100000003</v>
      </c>
    </row>
    <row r="30" spans="1:4" x14ac:dyDescent="0.2">
      <c r="A30" s="27">
        <v>1241</v>
      </c>
      <c r="B30" s="23" t="s">
        <v>157</v>
      </c>
      <c r="C30" s="28">
        <v>1493299.11</v>
      </c>
      <c r="D30" s="28">
        <v>265509.3</v>
      </c>
    </row>
    <row r="31" spans="1:4" x14ac:dyDescent="0.2">
      <c r="A31" s="27">
        <v>1242</v>
      </c>
      <c r="B31" s="23" t="s">
        <v>158</v>
      </c>
      <c r="C31" s="28">
        <v>62515.519999999997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33783.199999999997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4288513.78</v>
      </c>
      <c r="D33" s="28">
        <v>881165.52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721759.33</v>
      </c>
      <c r="D35" s="28">
        <v>4697178.29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9">
        <v>1250</v>
      </c>
      <c r="B38" s="130" t="s">
        <v>166</v>
      </c>
      <c r="C38" s="131">
        <f>SUM(C39:C43)</f>
        <v>0</v>
      </c>
      <c r="D38" s="131">
        <f>SUM(D39:D43)</f>
        <v>0</v>
      </c>
    </row>
    <row r="39" spans="1:5" x14ac:dyDescent="0.2">
      <c r="A39" s="132">
        <v>1251</v>
      </c>
      <c r="B39" s="133" t="s">
        <v>167</v>
      </c>
      <c r="C39" s="134">
        <v>0</v>
      </c>
      <c r="D39" s="134">
        <v>0</v>
      </c>
    </row>
    <row r="40" spans="1:5" x14ac:dyDescent="0.2">
      <c r="A40" s="132">
        <v>1252</v>
      </c>
      <c r="B40" s="133" t="s">
        <v>168</v>
      </c>
      <c r="C40" s="134">
        <v>0</v>
      </c>
      <c r="D40" s="134">
        <v>0</v>
      </c>
    </row>
    <row r="41" spans="1:5" x14ac:dyDescent="0.2">
      <c r="A41" s="132">
        <v>1253</v>
      </c>
      <c r="B41" s="133" t="s">
        <v>169</v>
      </c>
      <c r="C41" s="134">
        <v>0</v>
      </c>
      <c r="D41" s="134">
        <v>0</v>
      </c>
    </row>
    <row r="42" spans="1:5" x14ac:dyDescent="0.2">
      <c r="A42" s="132">
        <v>1254</v>
      </c>
      <c r="B42" s="133" t="s">
        <v>170</v>
      </c>
      <c r="C42" s="134">
        <v>0</v>
      </c>
      <c r="D42" s="134">
        <v>0</v>
      </c>
    </row>
    <row r="43" spans="1:5" x14ac:dyDescent="0.2">
      <c r="A43" s="132">
        <v>1259</v>
      </c>
      <c r="B43" s="133" t="s">
        <v>171</v>
      </c>
      <c r="C43" s="134">
        <v>0</v>
      </c>
      <c r="D43" s="134">
        <v>0</v>
      </c>
    </row>
    <row r="44" spans="1:5" x14ac:dyDescent="0.2">
      <c r="B44" s="85" t="s">
        <v>519</v>
      </c>
      <c r="C44" s="84">
        <f>C21+C29+C38</f>
        <v>23247910.960000001</v>
      </c>
      <c r="D44" s="84">
        <f>D21+D29+D38</f>
        <v>11579755.720000001</v>
      </c>
    </row>
    <row r="46" spans="1:5" x14ac:dyDescent="0.2">
      <c r="A46" s="25" t="s">
        <v>591</v>
      </c>
      <c r="B46" s="25"/>
      <c r="C46" s="25"/>
      <c r="D46" s="25"/>
      <c r="E46" s="154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5"/>
    </row>
    <row r="48" spans="1:5" x14ac:dyDescent="0.2">
      <c r="A48" s="34">
        <v>3210</v>
      </c>
      <c r="B48" s="35" t="s">
        <v>520</v>
      </c>
      <c r="C48" s="198">
        <v>-24557744.84</v>
      </c>
      <c r="D48" s="84">
        <v>6649839.7000000002</v>
      </c>
    </row>
    <row r="49" spans="1:4" x14ac:dyDescent="0.2">
      <c r="A49" s="27"/>
      <c r="B49" s="85" t="s">
        <v>509</v>
      </c>
      <c r="C49" s="84">
        <f>C54+C66+C94+C97+C50</f>
        <v>1229710.75</v>
      </c>
      <c r="D49" s="84">
        <f>D54+D66+D94+D97+D50</f>
        <v>4996018.5499999989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7">
        <v>5120</v>
      </c>
      <c r="B51" s="151" t="s">
        <v>144</v>
      </c>
      <c r="C51" s="152">
        <f>C52</f>
        <v>0</v>
      </c>
      <c r="D51" s="152">
        <f>D52</f>
        <v>0</v>
      </c>
    </row>
    <row r="52" spans="1:4" x14ac:dyDescent="0.2">
      <c r="A52" s="126">
        <v>5120</v>
      </c>
      <c r="B52" s="153" t="s">
        <v>144</v>
      </c>
      <c r="C52" s="128">
        <v>0</v>
      </c>
      <c r="D52" s="128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4255025.8699999992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4255025.8699999992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2416365.59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1773091.88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24886.59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40681.81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1229710.75</v>
      </c>
      <c r="D97" s="84">
        <f>SUM(D98:D102)</f>
        <v>740992.68</v>
      </c>
    </row>
    <row r="98" spans="1:4" x14ac:dyDescent="0.2">
      <c r="A98" s="27">
        <v>2111</v>
      </c>
      <c r="B98" s="23" t="s">
        <v>522</v>
      </c>
      <c r="C98" s="28">
        <v>779176.14</v>
      </c>
      <c r="D98" s="28">
        <v>610691.30000000005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450534.61</v>
      </c>
      <c r="D100" s="28">
        <v>130301.38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-0.26</v>
      </c>
      <c r="D112" s="102">
        <f>+D113+D135</f>
        <v>40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0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0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0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0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0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0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0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0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0">
        <v>0</v>
      </c>
    </row>
    <row r="127" spans="1:4" x14ac:dyDescent="0.2">
      <c r="A127" s="137">
        <v>4390</v>
      </c>
      <c r="B127" s="138" t="s">
        <v>270</v>
      </c>
      <c r="C127" s="139">
        <f>SUM(C128:C134)</f>
        <v>0</v>
      </c>
      <c r="D127" s="139">
        <f>SUM(D128:D134)</f>
        <v>0</v>
      </c>
    </row>
    <row r="128" spans="1:4" x14ac:dyDescent="0.2">
      <c r="A128" s="81">
        <v>4392</v>
      </c>
      <c r="B128" s="135" t="s">
        <v>271</v>
      </c>
      <c r="C128" s="136">
        <v>0</v>
      </c>
      <c r="D128" s="136">
        <v>0</v>
      </c>
    </row>
    <row r="129" spans="1:4" x14ac:dyDescent="0.2">
      <c r="A129" s="81">
        <v>4393</v>
      </c>
      <c r="B129" s="135" t="s">
        <v>430</v>
      </c>
      <c r="C129" s="136">
        <v>0</v>
      </c>
      <c r="D129" s="136">
        <v>0</v>
      </c>
    </row>
    <row r="130" spans="1:4" x14ac:dyDescent="0.2">
      <c r="A130" s="81">
        <v>4394</v>
      </c>
      <c r="B130" s="135" t="s">
        <v>272</v>
      </c>
      <c r="C130" s="136">
        <v>0</v>
      </c>
      <c r="D130" s="136">
        <v>0</v>
      </c>
    </row>
    <row r="131" spans="1:4" x14ac:dyDescent="0.2">
      <c r="A131" s="81">
        <v>4395</v>
      </c>
      <c r="B131" s="135" t="s">
        <v>273</v>
      </c>
      <c r="C131" s="136">
        <v>0</v>
      </c>
      <c r="D131" s="136">
        <v>0</v>
      </c>
    </row>
    <row r="132" spans="1:4" x14ac:dyDescent="0.2">
      <c r="A132" s="81">
        <v>4396</v>
      </c>
      <c r="B132" s="135" t="s">
        <v>274</v>
      </c>
      <c r="C132" s="136">
        <v>0</v>
      </c>
      <c r="D132" s="136">
        <v>0</v>
      </c>
    </row>
    <row r="133" spans="1:4" x14ac:dyDescent="0.2">
      <c r="A133" s="81">
        <v>4397</v>
      </c>
      <c r="B133" s="135" t="s">
        <v>431</v>
      </c>
      <c r="C133" s="136">
        <v>0</v>
      </c>
      <c r="D133" s="136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-0.26</v>
      </c>
      <c r="D135" s="84">
        <f>SUM(D136:D144)</f>
        <v>40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-0.23</v>
      </c>
      <c r="D142" s="28">
        <v>40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-0.03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-23328033.829999998</v>
      </c>
      <c r="D145" s="84">
        <f>D48+D49+D103-D109-D112</f>
        <v>11645818.25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0" t="s">
        <v>600</v>
      </c>
      <c r="B1" s="171"/>
      <c r="C1" s="172"/>
    </row>
    <row r="2" spans="1:3" s="30" customFormat="1" ht="18" customHeight="1" x14ac:dyDescent="0.25">
      <c r="A2" s="173" t="s">
        <v>505</v>
      </c>
      <c r="B2" s="174"/>
      <c r="C2" s="175"/>
    </row>
    <row r="3" spans="1:3" s="30" customFormat="1" ht="18" customHeight="1" x14ac:dyDescent="0.25">
      <c r="A3" s="173" t="s">
        <v>601</v>
      </c>
      <c r="B3" s="174"/>
      <c r="C3" s="175"/>
    </row>
    <row r="4" spans="1:3" s="32" customFormat="1" ht="18" customHeight="1" x14ac:dyDescent="0.2">
      <c r="A4" s="176" t="s">
        <v>506</v>
      </c>
      <c r="B4" s="177"/>
      <c r="C4" s="178"/>
    </row>
    <row r="5" spans="1:3" s="32" customFormat="1" ht="18" customHeight="1" x14ac:dyDescent="0.2">
      <c r="A5" s="179" t="s">
        <v>405</v>
      </c>
      <c r="B5" s="180"/>
      <c r="C5" s="145">
        <v>2024</v>
      </c>
    </row>
    <row r="6" spans="1:3" x14ac:dyDescent="0.2">
      <c r="A6" s="47" t="s">
        <v>434</v>
      </c>
      <c r="B6" s="47"/>
      <c r="C6" s="92">
        <v>92234207.950000003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92234207.950000003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4" workbookViewId="0">
      <selection activeCell="C32" sqref="C32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1" t="s">
        <v>600</v>
      </c>
      <c r="B1" s="182"/>
      <c r="C1" s="183"/>
    </row>
    <row r="2" spans="1:3" s="33" customFormat="1" ht="18.95" customHeight="1" x14ac:dyDescent="0.25">
      <c r="A2" s="184" t="s">
        <v>507</v>
      </c>
      <c r="B2" s="185"/>
      <c r="C2" s="186"/>
    </row>
    <row r="3" spans="1:3" s="33" customFormat="1" ht="18.95" customHeight="1" x14ac:dyDescent="0.25">
      <c r="A3" s="184" t="s">
        <v>601</v>
      </c>
      <c r="B3" s="185"/>
      <c r="C3" s="186"/>
    </row>
    <row r="4" spans="1:3" x14ac:dyDescent="0.2">
      <c r="A4" s="176" t="s">
        <v>506</v>
      </c>
      <c r="B4" s="177"/>
      <c r="C4" s="178"/>
    </row>
    <row r="5" spans="1:3" ht="22.15" customHeight="1" x14ac:dyDescent="0.2">
      <c r="A5" s="187" t="s">
        <v>405</v>
      </c>
      <c r="B5" s="188"/>
      <c r="C5" s="145">
        <v>2024</v>
      </c>
    </row>
    <row r="6" spans="1:3" x14ac:dyDescent="0.2">
      <c r="A6" s="72" t="s">
        <v>447</v>
      </c>
      <c r="B6" s="47"/>
      <c r="C6" s="96">
        <v>135569792.72999999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23247910.960000001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1493299.11</v>
      </c>
    </row>
    <row r="12" spans="1:3" x14ac:dyDescent="0.2">
      <c r="A12" s="78">
        <v>2.4</v>
      </c>
      <c r="B12" s="65" t="s">
        <v>158</v>
      </c>
      <c r="C12" s="97">
        <v>62515.519999999997</v>
      </c>
    </row>
    <row r="13" spans="1:3" x14ac:dyDescent="0.2">
      <c r="A13" s="78">
        <v>2.5</v>
      </c>
      <c r="B13" s="65" t="s">
        <v>159</v>
      </c>
      <c r="C13" s="97">
        <v>33783.199999999997</v>
      </c>
    </row>
    <row r="14" spans="1:3" x14ac:dyDescent="0.2">
      <c r="A14" s="78">
        <v>2.6</v>
      </c>
      <c r="B14" s="65" t="s">
        <v>160</v>
      </c>
      <c r="C14" s="97">
        <v>4288513.78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721759.33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6500000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10148040.02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4470071.0199999996</v>
      </c>
    </row>
    <row r="32" spans="1:3" x14ac:dyDescent="0.2">
      <c r="A32" s="78" t="s">
        <v>469</v>
      </c>
      <c r="B32" s="65" t="s">
        <v>357</v>
      </c>
      <c r="C32" s="199">
        <v>4470071.0199999996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116791952.78999998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69" t="s">
        <v>600</v>
      </c>
      <c r="B1" s="190"/>
      <c r="C1" s="190"/>
      <c r="D1" s="190"/>
      <c r="E1" s="190"/>
      <c r="F1" s="190"/>
      <c r="G1" s="21" t="s">
        <v>497</v>
      </c>
      <c r="H1" s="22">
        <v>2024</v>
      </c>
    </row>
    <row r="2" spans="1:10" ht="18.95" customHeight="1" x14ac:dyDescent="0.2">
      <c r="A2" s="169" t="s">
        <v>508</v>
      </c>
      <c r="B2" s="190"/>
      <c r="C2" s="190"/>
      <c r="D2" s="190"/>
      <c r="E2" s="190"/>
      <c r="F2" s="190"/>
      <c r="G2" s="21" t="s">
        <v>498</v>
      </c>
      <c r="H2" s="22" t="s">
        <v>500</v>
      </c>
    </row>
    <row r="3" spans="1:10" ht="18.95" customHeight="1" x14ac:dyDescent="0.2">
      <c r="A3" s="191" t="s">
        <v>601</v>
      </c>
      <c r="B3" s="192"/>
      <c r="C3" s="192"/>
      <c r="D3" s="192"/>
      <c r="E3" s="192"/>
      <c r="F3" s="192"/>
      <c r="G3" s="21" t="s">
        <v>499</v>
      </c>
      <c r="H3" s="22">
        <v>4</v>
      </c>
    </row>
    <row r="4" spans="1:10" x14ac:dyDescent="0.2">
      <c r="A4" s="191" t="str">
        <f>'Notas a los Edos Financieros'!A4</f>
        <v>(Cifras en Pesos)</v>
      </c>
      <c r="B4" s="192"/>
      <c r="C4" s="192"/>
      <c r="D4" s="192"/>
      <c r="E4" s="192"/>
      <c r="F4" s="192"/>
      <c r="G4" s="144"/>
      <c r="H4" s="144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89" t="s">
        <v>552</v>
      </c>
      <c r="C39" s="189"/>
      <c r="D39" s="28"/>
      <c r="E39" s="28"/>
      <c r="F39" s="28"/>
    </row>
    <row r="40" spans="1:6" x14ac:dyDescent="0.2">
      <c r="B40" s="140" t="s">
        <v>405</v>
      </c>
      <c r="C40" s="146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200">
        <v>93770213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200">
        <v>-2950000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200">
        <v>1413994.95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200">
        <v>0.26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200">
        <v>-92234208.209999993</v>
      </c>
      <c r="D45" s="28"/>
      <c r="E45" s="28"/>
      <c r="F45" s="28"/>
    </row>
    <row r="46" spans="1:6" x14ac:dyDescent="0.2">
      <c r="B46" s="141"/>
      <c r="C46" s="142"/>
      <c r="D46" s="28"/>
      <c r="E46" s="28"/>
      <c r="F46" s="28"/>
    </row>
    <row r="47" spans="1:6" x14ac:dyDescent="0.2">
      <c r="B47" s="148"/>
      <c r="C47" s="149"/>
      <c r="D47" s="28"/>
      <c r="E47" s="28"/>
      <c r="F47" s="28"/>
    </row>
    <row r="48" spans="1:6" x14ac:dyDescent="0.2">
      <c r="B48" s="189" t="s">
        <v>553</v>
      </c>
      <c r="C48" s="189"/>
    </row>
    <row r="49" spans="1:3" x14ac:dyDescent="0.2">
      <c r="B49" s="147" t="s">
        <v>405</v>
      </c>
      <c r="C49" s="146">
        <f>H1</f>
        <v>2024</v>
      </c>
    </row>
    <row r="50" spans="1:3" x14ac:dyDescent="0.2">
      <c r="A50" s="23">
        <v>8210</v>
      </c>
      <c r="B50" s="112" t="s">
        <v>47</v>
      </c>
      <c r="C50" s="201">
        <v>-93770213</v>
      </c>
    </row>
    <row r="51" spans="1:3" x14ac:dyDescent="0.2">
      <c r="A51" s="23">
        <v>8220</v>
      </c>
      <c r="B51" s="112" t="s">
        <v>46</v>
      </c>
      <c r="C51" s="201">
        <v>-41799579.729999997</v>
      </c>
    </row>
    <row r="52" spans="1:3" x14ac:dyDescent="0.2">
      <c r="A52" s="23">
        <v>8230</v>
      </c>
      <c r="B52" s="112" t="s">
        <v>599</v>
      </c>
      <c r="C52" s="201">
        <v>0</v>
      </c>
    </row>
    <row r="53" spans="1:3" x14ac:dyDescent="0.2">
      <c r="A53" s="23">
        <v>8240</v>
      </c>
      <c r="B53" s="112" t="s">
        <v>45</v>
      </c>
      <c r="C53" s="201">
        <v>0</v>
      </c>
    </row>
    <row r="54" spans="1:3" x14ac:dyDescent="0.2">
      <c r="A54" s="23">
        <v>8250</v>
      </c>
      <c r="B54" s="112" t="s">
        <v>44</v>
      </c>
      <c r="C54" s="201">
        <v>0</v>
      </c>
    </row>
    <row r="55" spans="1:3" x14ac:dyDescent="0.2">
      <c r="A55" s="23">
        <v>8260</v>
      </c>
      <c r="B55" s="112" t="s">
        <v>43</v>
      </c>
      <c r="C55" s="201">
        <v>1229710.75</v>
      </c>
    </row>
    <row r="56" spans="1:3" x14ac:dyDescent="0.2">
      <c r="A56" s="23">
        <v>8270</v>
      </c>
      <c r="B56" s="112" t="s">
        <v>42</v>
      </c>
      <c r="C56" s="201">
        <v>134340081.97999999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cp:lastPrinted>2019-02-13T21:19:08Z</cp:lastPrinted>
  <dcterms:created xsi:type="dcterms:W3CDTF">2012-12-11T20:36:24Z</dcterms:created>
  <dcterms:modified xsi:type="dcterms:W3CDTF">2025-02-05T18:15:30Z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